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408" windowWidth="13092" windowHeight="4776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Položky!$A$1:$G$36</definedName>
    <definedName name="_xlnm.Print_Area" localSheetId="1">Rekapitulace!$A$1:$I$29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35" i="3"/>
  <c r="BD35"/>
  <c r="BC35"/>
  <c r="BA35"/>
  <c r="G35"/>
  <c r="BB35" s="1"/>
  <c r="BE34"/>
  <c r="BE36" s="1"/>
  <c r="I14" i="2" s="1"/>
  <c r="BD34" i="3"/>
  <c r="BC34"/>
  <c r="BC36" s="1"/>
  <c r="G14" i="2" s="1"/>
  <c r="BA34" i="3"/>
  <c r="BA36" s="1"/>
  <c r="E14" i="2" s="1"/>
  <c r="G34" i="3"/>
  <c r="BB34" s="1"/>
  <c r="B14" i="2"/>
  <c r="A14"/>
  <c r="BD36" i="3"/>
  <c r="H14" i="2" s="1"/>
  <c r="G36" i="3"/>
  <c r="C36"/>
  <c r="BE31"/>
  <c r="BD31"/>
  <c r="BC31"/>
  <c r="BA31"/>
  <c r="G31"/>
  <c r="BB31" s="1"/>
  <c r="BB32" s="1"/>
  <c r="F13" i="2" s="1"/>
  <c r="B13"/>
  <c r="A13"/>
  <c r="BE32" i="3"/>
  <c r="I13" i="2" s="1"/>
  <c r="BD32" i="3"/>
  <c r="H13" i="2" s="1"/>
  <c r="BC32" i="3"/>
  <c r="G13" i="2" s="1"/>
  <c r="BA32" i="3"/>
  <c r="E13" i="2" s="1"/>
  <c r="G32" i="3"/>
  <c r="C32"/>
  <c r="BE28"/>
  <c r="BD28"/>
  <c r="BC28"/>
  <c r="BB28"/>
  <c r="G28"/>
  <c r="BA28" s="1"/>
  <c r="BA29" s="1"/>
  <c r="E12" i="2" s="1"/>
  <c r="H12"/>
  <c r="F12"/>
  <c r="B12"/>
  <c r="A12"/>
  <c r="BE29" i="3"/>
  <c r="I12" i="2" s="1"/>
  <c r="BD29" i="3"/>
  <c r="BC29"/>
  <c r="G12" i="2" s="1"/>
  <c r="BB29" i="3"/>
  <c r="G29"/>
  <c r="C29"/>
  <c r="BE25"/>
  <c r="BD25"/>
  <c r="BC25"/>
  <c r="BB25"/>
  <c r="G25"/>
  <c r="BA25" s="1"/>
  <c r="BA26" s="1"/>
  <c r="E11" i="2" s="1"/>
  <c r="H11"/>
  <c r="F11"/>
  <c r="B11"/>
  <c r="A11"/>
  <c r="BE26" i="3"/>
  <c r="I11" i="2" s="1"/>
  <c r="BD26" i="3"/>
  <c r="BC26"/>
  <c r="G11" i="2" s="1"/>
  <c r="BB26" i="3"/>
  <c r="G26"/>
  <c r="C26"/>
  <c r="BE22"/>
  <c r="BD22"/>
  <c r="BC22"/>
  <c r="BB22"/>
  <c r="G22"/>
  <c r="BA22" s="1"/>
  <c r="BE21"/>
  <c r="BD21"/>
  <c r="BC21"/>
  <c r="BB21"/>
  <c r="G21"/>
  <c r="BA21" s="1"/>
  <c r="BE20"/>
  <c r="BD20"/>
  <c r="BC20"/>
  <c r="BB20"/>
  <c r="G20"/>
  <c r="BA20" s="1"/>
  <c r="BE19"/>
  <c r="BD19"/>
  <c r="BC19"/>
  <c r="BB19"/>
  <c r="G19"/>
  <c r="BA19" s="1"/>
  <c r="BE18"/>
  <c r="BD18"/>
  <c r="BC18"/>
  <c r="BB18"/>
  <c r="G18"/>
  <c r="BA18" s="1"/>
  <c r="BE17"/>
  <c r="BD17"/>
  <c r="BC17"/>
  <c r="BB17"/>
  <c r="G17"/>
  <c r="BA17" s="1"/>
  <c r="B10" i="2"/>
  <c r="A10"/>
  <c r="BE23" i="3"/>
  <c r="I10" i="2" s="1"/>
  <c r="BD23" i="3"/>
  <c r="H10" i="2" s="1"/>
  <c r="BC23" i="3"/>
  <c r="G10" i="2" s="1"/>
  <c r="BB23" i="3"/>
  <c r="F10" i="2" s="1"/>
  <c r="G23" i="3"/>
  <c r="C23"/>
  <c r="BE14"/>
  <c r="BD14"/>
  <c r="BC14"/>
  <c r="BB14"/>
  <c r="G14"/>
  <c r="BA14" s="1"/>
  <c r="BA15" s="1"/>
  <c r="E9" i="2" s="1"/>
  <c r="B9"/>
  <c r="A9"/>
  <c r="BE15" i="3"/>
  <c r="I9" i="2" s="1"/>
  <c r="BD15" i="3"/>
  <c r="H9" i="2" s="1"/>
  <c r="BC15" i="3"/>
  <c r="G9" i="2" s="1"/>
  <c r="BB15" i="3"/>
  <c r="F9" i="2" s="1"/>
  <c r="G15" i="3"/>
  <c r="C15"/>
  <c r="BE11"/>
  <c r="BD11"/>
  <c r="BC11"/>
  <c r="BB11"/>
  <c r="G11"/>
  <c r="BA11" s="1"/>
  <c r="BA12" s="1"/>
  <c r="E8" i="2" s="1"/>
  <c r="B8"/>
  <c r="A8"/>
  <c r="BE12" i="3"/>
  <c r="I8" i="2" s="1"/>
  <c r="BD12" i="3"/>
  <c r="H8" i="2" s="1"/>
  <c r="BC12" i="3"/>
  <c r="G8" i="2" s="1"/>
  <c r="BB12" i="3"/>
  <c r="F8" i="2" s="1"/>
  <c r="G12" i="3"/>
  <c r="C12"/>
  <c r="BE8"/>
  <c r="BD8"/>
  <c r="BC8"/>
  <c r="BB8"/>
  <c r="G8"/>
  <c r="BA8" s="1"/>
  <c r="BA9" s="1"/>
  <c r="E7" i="2" s="1"/>
  <c r="B7"/>
  <c r="A7"/>
  <c r="BE9" i="3"/>
  <c r="I7" i="2" s="1"/>
  <c r="BD9" i="3"/>
  <c r="H7" i="2" s="1"/>
  <c r="BC9" i="3"/>
  <c r="G7" i="2" s="1"/>
  <c r="BB9" i="3"/>
  <c r="F7" i="2" s="1"/>
  <c r="G9" i="3"/>
  <c r="C9"/>
  <c r="E4"/>
  <c r="C4"/>
  <c r="F3"/>
  <c r="C3"/>
  <c r="C2" i="2"/>
  <c r="C1"/>
  <c r="F33" i="1"/>
  <c r="C33"/>
  <c r="C31"/>
  <c r="C9"/>
  <c r="G7"/>
  <c r="D2"/>
  <c r="C2"/>
  <c r="H15" i="2" l="1"/>
  <c r="C17" i="1" s="1"/>
  <c r="G15" i="2"/>
  <c r="C18" i="1" s="1"/>
  <c r="I15" i="2"/>
  <c r="C21" i="1" s="1"/>
  <c r="BA23" i="3"/>
  <c r="E10" i="2" s="1"/>
  <c r="E15" s="1"/>
  <c r="BB36" i="3"/>
  <c r="F14" i="2" s="1"/>
  <c r="F15" s="1"/>
  <c r="C16" i="1" s="1"/>
  <c r="C15" l="1"/>
  <c r="C19" s="1"/>
  <c r="C22" s="1"/>
  <c r="G27" i="2"/>
  <c r="I27" s="1"/>
  <c r="G26"/>
  <c r="I26" s="1"/>
  <c r="G21" i="1" s="1"/>
  <c r="G25" i="2"/>
  <c r="I25" s="1"/>
  <c r="G20" i="1" s="1"/>
  <c r="G24" i="2"/>
  <c r="I24" s="1"/>
  <c r="G19" i="1" s="1"/>
  <c r="G23" i="2"/>
  <c r="I23" s="1"/>
  <c r="G18" i="1" s="1"/>
  <c r="G22" i="2"/>
  <c r="I22" s="1"/>
  <c r="G17" i="1" s="1"/>
  <c r="G21" i="2"/>
  <c r="I21" s="1"/>
  <c r="G16" i="1" s="1"/>
  <c r="G20" i="2"/>
  <c r="I20" s="1"/>
  <c r="G15" i="1" l="1"/>
  <c r="H28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<sst xmlns="http://schemas.openxmlformats.org/spreadsheetml/2006/main" count="184" uniqueCount="137">
  <si>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</si>
  <si>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</si>
  <si>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</si>
  <si>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</si>
  <si>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</si>
  <si>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</si>
  <si>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</si>
  <si>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</si>
  <si>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</si>
  <si>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</si>
  <si>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</si>
  <si>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</si>
  <si>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</si>
  <si>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</si>
  <si>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</si>
  <si>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</si>
  <si>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</si>
  <si>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</si>
  <si>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</si>
  <si>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</si>
  <si>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</si>
  <si>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</si>
  <si>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</si>
  <si>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</si>
  <si>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</si>
  <si>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</si>
  <si>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</si>
  <si>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</si>
  <si>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</si>
  <si>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</si>
  <si>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</si>
  <si>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</si>
  <si>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</si>
  <si>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</si>
  <si>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</si>
  <si>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</si>
  <si>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</si>
  <si>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</si>
  <si>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</si>
  <si>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</si>
  <si>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</si>
  <si>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</si>
  <si>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</si>
  <si>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</si>
  <si>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</si>
  <si>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</si>
  <si>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</si>
  <si>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</si>
  <si>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</si>
  <si>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</si>
  <si>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</si>
  <si>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</si>
  <si>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</si>
  <si>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</si>
  <si>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</si>
  <si>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</si>
  <si>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</si>
  <si>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</si>
  <si>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</si>
  <si>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</si>
  <si>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</si>
  <si>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</si>
  <si>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</si>
  <si>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</si>
  <si>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</si>
  <si>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</si>
  <si>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</si>
  <si>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</si>
  <si>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</si>
  <si>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</si>
  <si>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</si>
  <si>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</si>
  <si>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</si>
  <si>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</si>
  <si>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</si>
  <si>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</si>
  <si>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</si>
  <si>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</si>
  <si>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</si>
  <si>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_</t>
  </si>
  <si>
    <t>Frenštát pod Radhoštěm</t>
  </si>
  <si>
    <t>02</t>
  </si>
  <si>
    <t>oprava soklů a okapových chodníků</t>
  </si>
  <si>
    <t>01</t>
  </si>
  <si>
    <t>Dolní 433</t>
  </si>
  <si>
    <t>113106231R00</t>
  </si>
  <si>
    <t>Rozebrání dlažby okapového chodníku vč. likvidace</t>
  </si>
  <si>
    <t>m2</t>
  </si>
  <si>
    <t>5</t>
  </si>
  <si>
    <t>Komunikace</t>
  </si>
  <si>
    <t>596811111RT4</t>
  </si>
  <si>
    <t>Kladení dlaždic okapového chodníku do lože z kameniva tl. 50mm vč. dlažby betonové 40/40/5 cm</t>
  </si>
  <si>
    <t>61</t>
  </si>
  <si>
    <t>Upravy povrchů vnitřní</t>
  </si>
  <si>
    <t>612425921R00</t>
  </si>
  <si>
    <t xml:space="preserve">Omítka vápenná vnitřního ostění - hladká </t>
  </si>
  <si>
    <t>62</t>
  </si>
  <si>
    <t>Úpravy povrchů vnější</t>
  </si>
  <si>
    <t>602 01</t>
  </si>
  <si>
    <t xml:space="preserve">D+M větrací mřížka plastová </t>
  </si>
  <si>
    <t>602022189R00</t>
  </si>
  <si>
    <t xml:space="preserve">Omítka stěn mozaiková </t>
  </si>
  <si>
    <t>622311520RV1</t>
  </si>
  <si>
    <t>Zateplovací systém, sokl, XPS tl. 60 mm zakončený stěrkou s výztužnou tkaninou</t>
  </si>
  <si>
    <t>622311653RT7</t>
  </si>
  <si>
    <t>Zateplovací systém, ostění XPS tl. 30 mm zakončený stěrkou s výztužnou tkaninou</t>
  </si>
  <si>
    <t>622481113R00</t>
  </si>
  <si>
    <t xml:space="preserve">Potažení vnějších stěn sklotex. pletivem, vypnutím </t>
  </si>
  <si>
    <t>622904112R00</t>
  </si>
  <si>
    <t xml:space="preserve">Očištění fasád tlakovou vodou složitost 1 - 2 </t>
  </si>
  <si>
    <t>64</t>
  </si>
  <si>
    <t>Výplně otvorů</t>
  </si>
  <si>
    <t>64   01</t>
  </si>
  <si>
    <t xml:space="preserve">D+M plastové dveře plné 800/2000 </t>
  </si>
  <si>
    <t>kus</t>
  </si>
  <si>
    <t>96</t>
  </si>
  <si>
    <t>Bourání konstrukcí</t>
  </si>
  <si>
    <t>96   01</t>
  </si>
  <si>
    <t xml:space="preserve">Vybourání dveří vč. zárubní </t>
  </si>
  <si>
    <t>783</t>
  </si>
  <si>
    <t>Nátěry</t>
  </si>
  <si>
    <t>783225600R00</t>
  </si>
  <si>
    <t>Nátěr syntetický kovových konstrukcí 2x email přípojka plynu, přípojka NN</t>
  </si>
  <si>
    <t>784</t>
  </si>
  <si>
    <t>Malby</t>
  </si>
  <si>
    <t>784191101R00</t>
  </si>
  <si>
    <t xml:space="preserve">Penetrace podkladu univerzální Primalex 1x </t>
  </si>
  <si>
    <t>784195322R00</t>
  </si>
  <si>
    <t xml:space="preserve">Malba tekutá Primalex Fortisimo, barva, 2 x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</si>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</sst>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77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01</v>
      </c>
      <c r="D2" s="5" t="str">
        <f>Rekapitulace!G2</f>
        <v>Dolní 433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>
      <c r="A5" s="17" t="s">
        <v>81</v>
      </c>
      <c r="B5" s="18"/>
      <c r="C5" s="19" t="s">
        <v>82</v>
      </c>
      <c r="D5" s="20"/>
      <c r="E5" s="18"/>
      <c r="F5" s="13" t="s">
        <v>6</v>
      </c>
      <c r="G5" s="14"/>
    </row>
    <row r="6" spans="1:57" ht="12.9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>
      <c r="A7" s="24" t="s">
        <v>79</v>
      </c>
      <c r="B7" s="25"/>
      <c r="C7" s="26" t="s">
        <v>80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1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" customHeight="1">
      <c r="A15" s="57"/>
      <c r="B15" s="58" t="s">
        <v>22</v>
      </c>
      <c r="C15" s="59">
        <f>HSV</f>
        <v>0</v>
      </c>
      <c r="D15" s="60" t="str">
        <f>Rekapitulace!A20</f>
        <v>Ztížené výrobní podmínky</v>
      </c>
      <c r="E15" s="61"/>
      <c r="F15" s="62"/>
      <c r="G15" s="59">
        <f>Rekapitulace!I20</f>
        <v>0</v>
      </c>
    </row>
    <row r="16" spans="1:57" ht="15.9" customHeight="1">
      <c r="A16" s="57" t="s">
        <v>23</v>
      </c>
      <c r="B16" s="58" t="s">
        <v>24</v>
      </c>
      <c r="C16" s="59">
        <f>PSV</f>
        <v>0</v>
      </c>
      <c r="D16" s="9" t="str">
        <f>Rekapitulace!A21</f>
        <v>Oborová přirážka</v>
      </c>
      <c r="E16" s="63"/>
      <c r="F16" s="64"/>
      <c r="G16" s="59">
        <f>Rekapitulace!I21</f>
        <v>0</v>
      </c>
    </row>
    <row r="17" spans="1:7" ht="15.9" customHeight="1">
      <c r="A17" s="57" t="s">
        <v>25</v>
      </c>
      <c r="B17" s="58" t="s">
        <v>26</v>
      </c>
      <c r="C17" s="59">
        <f>Mont</f>
        <v>0</v>
      </c>
      <c r="D17" s="9" t="str">
        <f>Rekapitulace!A22</f>
        <v>Přesun stavebních kapacit</v>
      </c>
      <c r="E17" s="63"/>
      <c r="F17" s="64"/>
      <c r="G17" s="59">
        <f>Rekapitulace!I22</f>
        <v>0</v>
      </c>
    </row>
    <row r="18" spans="1:7" ht="15.9" customHeight="1">
      <c r="A18" s="65" t="s">
        <v>27</v>
      </c>
      <c r="B18" s="66" t="s">
        <v>28</v>
      </c>
      <c r="C18" s="59">
        <f>Dodavka</f>
        <v>0</v>
      </c>
      <c r="D18" s="9" t="str">
        <f>Rekapitulace!A23</f>
        <v>Mimostaveništní doprava</v>
      </c>
      <c r="E18" s="63"/>
      <c r="F18" s="64"/>
      <c r="G18" s="59">
        <f>Rekapitulace!I23</f>
        <v>0</v>
      </c>
    </row>
    <row r="19" spans="1:7" ht="15.9" customHeight="1">
      <c r="A19" s="67" t="s">
        <v>29</v>
      </c>
      <c r="B19" s="58"/>
      <c r="C19" s="59">
        <f>SUM(C15:C18)</f>
        <v>0</v>
      </c>
      <c r="D19" s="9" t="str">
        <f>Rekapitulace!A24</f>
        <v>Zařízení staveniště</v>
      </c>
      <c r="E19" s="63"/>
      <c r="F19" s="64"/>
      <c r="G19" s="59">
        <f>Rekapitulace!I24</f>
        <v>0</v>
      </c>
    </row>
    <row r="20" spans="1:7" ht="15.9" customHeight="1">
      <c r="A20" s="67"/>
      <c r="B20" s="58"/>
      <c r="C20" s="59"/>
      <c r="D20" s="9" t="str">
        <f>Rekapitulace!A25</f>
        <v>Provoz investora</v>
      </c>
      <c r="E20" s="63"/>
      <c r="F20" s="64"/>
      <c r="G20" s="59">
        <f>Rekapitulace!I25</f>
        <v>0</v>
      </c>
    </row>
    <row r="21" spans="1:7" ht="15.9" customHeight="1">
      <c r="A21" s="67" t="s">
        <v>30</v>
      </c>
      <c r="B21" s="58"/>
      <c r="C21" s="59">
        <f>HZS</f>
        <v>0</v>
      </c>
      <c r="D21" s="9" t="str">
        <f>Rekapitulace!A26</f>
        <v>Kompletační činnost (IČD)</v>
      </c>
      <c r="E21" s="63"/>
      <c r="F21" s="64"/>
      <c r="G21" s="59">
        <f>Rekapitulace!I26</f>
        <v>0</v>
      </c>
    </row>
    <row r="22" spans="1:7" ht="15.9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15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15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9"/>
  <sheetViews>
    <sheetView workbookViewId="0">
      <selection activeCell="H28" sqref="H28:I28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>
      <c r="A1" s="108" t="s">
        <v>48</v>
      </c>
      <c r="B1" s="109"/>
      <c r="C1" s="110" t="str">
        <f>CONCATENATE(cislostavby," ",nazevstavby)</f>
        <v>_ Frenštát pod Radhoštěm</v>
      </c>
      <c r="D1" s="111"/>
      <c r="E1" s="112"/>
      <c r="F1" s="111"/>
      <c r="G1" s="113" t="s">
        <v>49</v>
      </c>
      <c r="H1" s="114" t="s">
        <v>83</v>
      </c>
      <c r="I1" s="115"/>
    </row>
    <row r="2" spans="1:9" ht="13.8" thickBot="1">
      <c r="A2" s="116" t="s">
        <v>50</v>
      </c>
      <c r="B2" s="117"/>
      <c r="C2" s="118" t="str">
        <f>CONCATENATE(cisloobjektu," ",nazevobjektu)</f>
        <v>02 oprava soklů a okapových chodníků</v>
      </c>
      <c r="D2" s="119"/>
      <c r="E2" s="120"/>
      <c r="F2" s="119"/>
      <c r="G2" s="121" t="s">
        <v>84</v>
      </c>
      <c r="H2" s="122"/>
      <c r="I2" s="123"/>
    </row>
    <row r="3" spans="1:9" ht="13.8" thickTop="1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8" thickBot="1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8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>
      <c r="A7" s="219" t="str">
        <f>Položky!B7</f>
        <v>1</v>
      </c>
      <c r="B7" s="133" t="str">
        <f>Položky!C7</f>
        <v>Zemní práce</v>
      </c>
      <c r="C7" s="69"/>
      <c r="D7" s="134"/>
      <c r="E7" s="220">
        <f>Položky!BA9</f>
        <v>0</v>
      </c>
      <c r="F7" s="221">
        <f>Položky!BB9</f>
        <v>0</v>
      </c>
      <c r="G7" s="221">
        <f>Položky!BC9</f>
        <v>0</v>
      </c>
      <c r="H7" s="221">
        <f>Položky!BD9</f>
        <v>0</v>
      </c>
      <c r="I7" s="222">
        <f>Položky!BE9</f>
        <v>0</v>
      </c>
    </row>
    <row r="8" spans="1:9" s="37" customFormat="1">
      <c r="A8" s="219" t="str">
        <f>Položky!B10</f>
        <v>5</v>
      </c>
      <c r="B8" s="133" t="str">
        <f>Položky!C10</f>
        <v>Komunikace</v>
      </c>
      <c r="C8" s="69"/>
      <c r="D8" s="134"/>
      <c r="E8" s="220">
        <f>Položky!BA12</f>
        <v>0</v>
      </c>
      <c r="F8" s="221">
        <f>Položky!BB12</f>
        <v>0</v>
      </c>
      <c r="G8" s="221">
        <f>Položky!BC12</f>
        <v>0</v>
      </c>
      <c r="H8" s="221">
        <f>Položky!BD12</f>
        <v>0</v>
      </c>
      <c r="I8" s="222">
        <f>Položky!BE12</f>
        <v>0</v>
      </c>
    </row>
    <row r="9" spans="1:9" s="37" customFormat="1">
      <c r="A9" s="219" t="str">
        <f>Položky!B13</f>
        <v>61</v>
      </c>
      <c r="B9" s="133" t="str">
        <f>Položky!C13</f>
        <v>Upravy povrchů vnitřní</v>
      </c>
      <c r="C9" s="69"/>
      <c r="D9" s="134"/>
      <c r="E9" s="220">
        <f>Položky!BA15</f>
        <v>0</v>
      </c>
      <c r="F9" s="221">
        <f>Položky!BB15</f>
        <v>0</v>
      </c>
      <c r="G9" s="221">
        <f>Položky!BC15</f>
        <v>0</v>
      </c>
      <c r="H9" s="221">
        <f>Položky!BD15</f>
        <v>0</v>
      </c>
      <c r="I9" s="222">
        <f>Položky!BE15</f>
        <v>0</v>
      </c>
    </row>
    <row r="10" spans="1:9" s="37" customFormat="1">
      <c r="A10" s="219" t="str">
        <f>Položky!B16</f>
        <v>62</v>
      </c>
      <c r="B10" s="133" t="str">
        <f>Položky!C16</f>
        <v>Úpravy povrchů vnější</v>
      </c>
      <c r="C10" s="69"/>
      <c r="D10" s="134"/>
      <c r="E10" s="220">
        <f>Položky!BA23</f>
        <v>0</v>
      </c>
      <c r="F10" s="221">
        <f>Položky!BB23</f>
        <v>0</v>
      </c>
      <c r="G10" s="221">
        <f>Položky!BC23</f>
        <v>0</v>
      </c>
      <c r="H10" s="221">
        <f>Položky!BD23</f>
        <v>0</v>
      </c>
      <c r="I10" s="222">
        <f>Položky!BE23</f>
        <v>0</v>
      </c>
    </row>
    <row r="11" spans="1:9" s="37" customFormat="1">
      <c r="A11" s="219" t="str">
        <f>Položky!B24</f>
        <v>64</v>
      </c>
      <c r="B11" s="133" t="str">
        <f>Položky!C24</f>
        <v>Výplně otvorů</v>
      </c>
      <c r="C11" s="69"/>
      <c r="D11" s="134"/>
      <c r="E11" s="220">
        <f>Položky!BA26</f>
        <v>0</v>
      </c>
      <c r="F11" s="221">
        <f>Položky!BB26</f>
        <v>0</v>
      </c>
      <c r="G11" s="221">
        <f>Položky!BC26</f>
        <v>0</v>
      </c>
      <c r="H11" s="221">
        <f>Položky!BD26</f>
        <v>0</v>
      </c>
      <c r="I11" s="222">
        <f>Položky!BE26</f>
        <v>0</v>
      </c>
    </row>
    <row r="12" spans="1:9" s="37" customFormat="1">
      <c r="A12" s="219" t="str">
        <f>Položky!B27</f>
        <v>96</v>
      </c>
      <c r="B12" s="133" t="str">
        <f>Položky!C27</f>
        <v>Bourání konstrukcí</v>
      </c>
      <c r="C12" s="69"/>
      <c r="D12" s="134"/>
      <c r="E12" s="220">
        <f>Položky!BA29</f>
        <v>0</v>
      </c>
      <c r="F12" s="221">
        <f>Položky!BB29</f>
        <v>0</v>
      </c>
      <c r="G12" s="221">
        <f>Položky!BC29</f>
        <v>0</v>
      </c>
      <c r="H12" s="221">
        <f>Položky!BD29</f>
        <v>0</v>
      </c>
      <c r="I12" s="222">
        <f>Položky!BE29</f>
        <v>0</v>
      </c>
    </row>
    <row r="13" spans="1:9" s="37" customFormat="1">
      <c r="A13" s="219" t="str">
        <f>Položky!B30</f>
        <v>783</v>
      </c>
      <c r="B13" s="133" t="str">
        <f>Položky!C30</f>
        <v>Nátěry</v>
      </c>
      <c r="C13" s="69"/>
      <c r="D13" s="134"/>
      <c r="E13" s="220">
        <f>Položky!BA32</f>
        <v>0</v>
      </c>
      <c r="F13" s="221">
        <f>Položky!BB32</f>
        <v>0</v>
      </c>
      <c r="G13" s="221">
        <f>Položky!BC32</f>
        <v>0</v>
      </c>
      <c r="H13" s="221">
        <f>Položky!BD32</f>
        <v>0</v>
      </c>
      <c r="I13" s="222">
        <f>Položky!BE32</f>
        <v>0</v>
      </c>
    </row>
    <row r="14" spans="1:9" s="37" customFormat="1" ht="13.8" thickBot="1">
      <c r="A14" s="219" t="str">
        <f>Položky!B33</f>
        <v>784</v>
      </c>
      <c r="B14" s="133" t="str">
        <f>Položky!C33</f>
        <v>Malby</v>
      </c>
      <c r="C14" s="69"/>
      <c r="D14" s="134"/>
      <c r="E14" s="220">
        <f>Položky!BA36</f>
        <v>0</v>
      </c>
      <c r="F14" s="221">
        <f>Položky!BB36</f>
        <v>0</v>
      </c>
      <c r="G14" s="221">
        <f>Položky!BC36</f>
        <v>0</v>
      </c>
      <c r="H14" s="221">
        <f>Položky!BD36</f>
        <v>0</v>
      </c>
      <c r="I14" s="222">
        <f>Položky!BE36</f>
        <v>0</v>
      </c>
    </row>
    <row r="15" spans="1:9" s="141" customFormat="1" ht="13.8" thickBot="1">
      <c r="A15" s="135"/>
      <c r="B15" s="136" t="s">
        <v>57</v>
      </c>
      <c r="C15" s="136"/>
      <c r="D15" s="137"/>
      <c r="E15" s="138">
        <f>SUM(E7:E14)</f>
        <v>0</v>
      </c>
      <c r="F15" s="139">
        <f>SUM(F7:F14)</f>
        <v>0</v>
      </c>
      <c r="G15" s="139">
        <f>SUM(G7:G14)</f>
        <v>0</v>
      </c>
      <c r="H15" s="139">
        <f>SUM(H7:H14)</f>
        <v>0</v>
      </c>
      <c r="I15" s="140">
        <f>SUM(I7:I14)</f>
        <v>0</v>
      </c>
    </row>
    <row r="16" spans="1:9">
      <c r="A16" s="69"/>
      <c r="B16" s="69"/>
      <c r="C16" s="69"/>
      <c r="D16" s="69"/>
      <c r="E16" s="69"/>
      <c r="F16" s="69"/>
      <c r="G16" s="69"/>
      <c r="H16" s="69"/>
      <c r="I16" s="69"/>
    </row>
    <row r="17" spans="1:57" ht="19.5" customHeight="1">
      <c r="A17" s="125" t="s">
        <v>58</v>
      </c>
      <c r="B17" s="125"/>
      <c r="C17" s="125"/>
      <c r="D17" s="125"/>
      <c r="E17" s="125"/>
      <c r="F17" s="125"/>
      <c r="G17" s="142"/>
      <c r="H17" s="125"/>
      <c r="I17" s="125"/>
      <c r="BA17" s="43"/>
      <c r="BB17" s="43"/>
      <c r="BC17" s="43"/>
      <c r="BD17" s="43"/>
      <c r="BE17" s="43"/>
    </row>
    <row r="18" spans="1:57" ht="13.8" thickBot="1">
      <c r="A18" s="82"/>
      <c r="B18" s="82"/>
      <c r="C18" s="82"/>
      <c r="D18" s="82"/>
      <c r="E18" s="82"/>
      <c r="F18" s="82"/>
      <c r="G18" s="82"/>
      <c r="H18" s="82"/>
      <c r="I18" s="82"/>
    </row>
    <row r="19" spans="1:57">
      <c r="A19" s="76" t="s">
        <v>59</v>
      </c>
      <c r="B19" s="77"/>
      <c r="C19" s="77"/>
      <c r="D19" s="143"/>
      <c r="E19" s="144" t="s">
        <v>60</v>
      </c>
      <c r="F19" s="145" t="s">
        <v>61</v>
      </c>
      <c r="G19" s="146" t="s">
        <v>62</v>
      </c>
      <c r="H19" s="147"/>
      <c r="I19" s="148" t="s">
        <v>60</v>
      </c>
    </row>
    <row r="20" spans="1:57">
      <c r="A20" s="67" t="s">
        <v>129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7">
      <c r="A21" s="67" t="s">
        <v>130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0</v>
      </c>
    </row>
    <row r="22" spans="1:57">
      <c r="A22" s="67" t="s">
        <v>131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0</v>
      </c>
    </row>
    <row r="23" spans="1:57">
      <c r="A23" s="67" t="s">
        <v>132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0</v>
      </c>
    </row>
    <row r="24" spans="1:57">
      <c r="A24" s="67" t="s">
        <v>133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1</v>
      </c>
    </row>
    <row r="25" spans="1:57">
      <c r="A25" s="67" t="s">
        <v>134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1</v>
      </c>
    </row>
    <row r="26" spans="1:57">
      <c r="A26" s="67" t="s">
        <v>135</v>
      </c>
      <c r="B26" s="58"/>
      <c r="C26" s="58"/>
      <c r="D26" s="149"/>
      <c r="E26" s="150"/>
      <c r="F26" s="151"/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2</v>
      </c>
    </row>
    <row r="27" spans="1:57">
      <c r="A27" s="67" t="s">
        <v>136</v>
      </c>
      <c r="B27" s="58"/>
      <c r="C27" s="58"/>
      <c r="D27" s="149"/>
      <c r="E27" s="150"/>
      <c r="F27" s="151"/>
      <c r="G27" s="152">
        <f>CHOOSE(BA27+1,HSV+PSV,HSV+PSV+Mont,HSV+PSV+Dodavka+Mont,HSV,PSV,Mont,Dodavka,Mont+Dodavka,0)</f>
        <v>0</v>
      </c>
      <c r="H27" s="153"/>
      <c r="I27" s="154">
        <f>E27+F27*G27/100</f>
        <v>0</v>
      </c>
      <c r="BA27">
        <v>2</v>
      </c>
    </row>
    <row r="28" spans="1:57" ht="13.8" thickBot="1">
      <c r="A28" s="155"/>
      <c r="B28" s="156" t="s">
        <v>63</v>
      </c>
      <c r="C28" s="157"/>
      <c r="D28" s="158"/>
      <c r="E28" s="159"/>
      <c r="F28" s="160"/>
      <c r="G28" s="160"/>
      <c r="H28" s="161">
        <f>SUM(I20:I27)</f>
        <v>0</v>
      </c>
      <c r="I28" s="162"/>
    </row>
    <row r="30" spans="1:57">
      <c r="B30" s="141"/>
      <c r="F30" s="163"/>
      <c r="G30" s="164"/>
      <c r="H30" s="164"/>
      <c r="I30" s="165"/>
    </row>
    <row r="31" spans="1:57">
      <c r="F31" s="163"/>
      <c r="G31" s="164"/>
      <c r="H31" s="164"/>
      <c r="I31" s="165"/>
    </row>
    <row r="32" spans="1:57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  <row r="79" spans="6:9">
      <c r="F79" s="163"/>
      <c r="G79" s="164"/>
      <c r="H79" s="164"/>
      <c r="I79" s="165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09"/>
  <sheetViews>
    <sheetView showGridLines="0" showZeros="0" zoomScaleNormal="100" workbookViewId="0">
      <selection activeCell="A36" sqref="A36:IV38"/>
    </sheetView>
  </sheetViews>
  <sheetFormatPr defaultColWidth="9.109375" defaultRowHeight="13.2"/>
  <cols>
    <col min="1" max="1" width="4.44140625" style="167" customWidth="1"/>
    <col min="2" max="2" width="11.5546875" style="167" customWidth="1"/>
    <col min="3" max="3" width="40.44140625" style="167" customWidth="1"/>
    <col min="4" max="4" width="5.5546875" style="167" customWidth="1"/>
    <col min="5" max="5" width="8.5546875" style="213" customWidth="1"/>
    <col min="6" max="6" width="9.88671875" style="167" customWidth="1"/>
    <col min="7" max="7" width="13.88671875" style="167" customWidth="1"/>
    <col min="8" max="11" width="9.109375" style="167"/>
    <col min="12" max="12" width="75.21875" style="167" customWidth="1"/>
    <col min="13" max="13" width="45.21875" style="167" customWidth="1"/>
    <col min="14" max="16384" width="9.109375" style="167"/>
  </cols>
  <sheetData>
    <row r="1" spans="1:104" ht="15.6">
      <c r="A1" s="166" t="s">
        <v>78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8" thickTop="1">
      <c r="A3" s="108" t="s">
        <v>48</v>
      </c>
      <c r="B3" s="109"/>
      <c r="C3" s="110" t="str">
        <f>CONCATENATE(cislostavby," ",nazevstavby)</f>
        <v>_ Frenštát pod Radhoštěm</v>
      </c>
      <c r="D3" s="172"/>
      <c r="E3" s="173" t="s">
        <v>64</v>
      </c>
      <c r="F3" s="174" t="str">
        <f>Rekapitulace!H1</f>
        <v>01</v>
      </c>
      <c r="G3" s="175"/>
    </row>
    <row r="4" spans="1:104" ht="13.8" thickBot="1">
      <c r="A4" s="176" t="s">
        <v>50</v>
      </c>
      <c r="B4" s="117"/>
      <c r="C4" s="118" t="str">
        <f>CONCATENATE(cisloobjektu," ",nazevobjektu)</f>
        <v>02 oprava soklů a okapových chodníků</v>
      </c>
      <c r="D4" s="177"/>
      <c r="E4" s="178" t="str">
        <f>Rekapitulace!G2</f>
        <v>Dolní 433</v>
      </c>
      <c r="F4" s="179"/>
      <c r="G4" s="180"/>
    </row>
    <row r="5" spans="1:104" ht="13.8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73</v>
      </c>
      <c r="C7" s="190" t="s">
        <v>74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85</v>
      </c>
      <c r="C8" s="198" t="s">
        <v>86</v>
      </c>
      <c r="D8" s="199" t="s">
        <v>87</v>
      </c>
      <c r="E8" s="200">
        <v>39.655000000000001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0</v>
      </c>
    </row>
    <row r="9" spans="1:104">
      <c r="A9" s="203"/>
      <c r="B9" s="204" t="s">
        <v>76</v>
      </c>
      <c r="C9" s="205" t="str">
        <f>CONCATENATE(B7," ",C7)</f>
        <v>1 Zemní práce</v>
      </c>
      <c r="D9" s="206"/>
      <c r="E9" s="207"/>
      <c r="F9" s="208"/>
      <c r="G9" s="209">
        <f>SUM(G7:G8)</f>
        <v>0</v>
      </c>
      <c r="O9" s="195">
        <v>4</v>
      </c>
      <c r="BA9" s="210">
        <f>SUM(BA7:BA8)</f>
        <v>0</v>
      </c>
      <c r="BB9" s="210">
        <f>SUM(BB7:BB8)</f>
        <v>0</v>
      </c>
      <c r="BC9" s="210">
        <f>SUM(BC7:BC8)</f>
        <v>0</v>
      </c>
      <c r="BD9" s="210">
        <f>SUM(BD7:BD8)</f>
        <v>0</v>
      </c>
      <c r="BE9" s="210">
        <f>SUM(BE7:BE8)</f>
        <v>0</v>
      </c>
    </row>
    <row r="10" spans="1:104">
      <c r="A10" s="188" t="s">
        <v>72</v>
      </c>
      <c r="B10" s="189" t="s">
        <v>88</v>
      </c>
      <c r="C10" s="190" t="s">
        <v>89</v>
      </c>
      <c r="D10" s="191"/>
      <c r="E10" s="192"/>
      <c r="F10" s="192"/>
      <c r="G10" s="193"/>
      <c r="H10" s="194"/>
      <c r="I10" s="194"/>
      <c r="O10" s="195">
        <v>1</v>
      </c>
    </row>
    <row r="11" spans="1:104" ht="20.399999999999999">
      <c r="A11" s="196">
        <v>2</v>
      </c>
      <c r="B11" s="197" t="s">
        <v>90</v>
      </c>
      <c r="C11" s="198" t="s">
        <v>91</v>
      </c>
      <c r="D11" s="199" t="s">
        <v>87</v>
      </c>
      <c r="E11" s="200">
        <v>31.724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1</v>
      </c>
      <c r="AC11" s="167">
        <v>1</v>
      </c>
      <c r="AZ11" s="167">
        <v>1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1</v>
      </c>
      <c r="CZ11" s="167">
        <v>0.18107999999999999</v>
      </c>
    </row>
    <row r="12" spans="1:104">
      <c r="A12" s="203"/>
      <c r="B12" s="204" t="s">
        <v>76</v>
      </c>
      <c r="C12" s="205" t="str">
        <f>CONCATENATE(B10," ",C10)</f>
        <v>5 Komunikace</v>
      </c>
      <c r="D12" s="206"/>
      <c r="E12" s="207"/>
      <c r="F12" s="208"/>
      <c r="G12" s="209">
        <f>SUM(G10:G11)</f>
        <v>0</v>
      </c>
      <c r="O12" s="195">
        <v>4</v>
      </c>
      <c r="BA12" s="210">
        <f>SUM(BA10:BA11)</f>
        <v>0</v>
      </c>
      <c r="BB12" s="210">
        <f>SUM(BB10:BB11)</f>
        <v>0</v>
      </c>
      <c r="BC12" s="210">
        <f>SUM(BC10:BC11)</f>
        <v>0</v>
      </c>
      <c r="BD12" s="210">
        <f>SUM(BD10:BD11)</f>
        <v>0</v>
      </c>
      <c r="BE12" s="210">
        <f>SUM(BE10:BE11)</f>
        <v>0</v>
      </c>
    </row>
    <row r="13" spans="1:104">
      <c r="A13" s="188" t="s">
        <v>72</v>
      </c>
      <c r="B13" s="189" t="s">
        <v>92</v>
      </c>
      <c r="C13" s="190" t="s">
        <v>93</v>
      </c>
      <c r="D13" s="191"/>
      <c r="E13" s="192"/>
      <c r="F13" s="192"/>
      <c r="G13" s="193"/>
      <c r="H13" s="194"/>
      <c r="I13" s="194"/>
      <c r="O13" s="195">
        <v>1</v>
      </c>
    </row>
    <row r="14" spans="1:104">
      <c r="A14" s="196">
        <v>3</v>
      </c>
      <c r="B14" s="197" t="s">
        <v>94</v>
      </c>
      <c r="C14" s="198" t="s">
        <v>95</v>
      </c>
      <c r="D14" s="199" t="s">
        <v>87</v>
      </c>
      <c r="E14" s="200">
        <v>0.98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1</v>
      </c>
      <c r="CZ14" s="167">
        <v>5.2839999999999998E-2</v>
      </c>
    </row>
    <row r="15" spans="1:104">
      <c r="A15" s="203"/>
      <c r="B15" s="204" t="s">
        <v>76</v>
      </c>
      <c r="C15" s="205" t="str">
        <f>CONCATENATE(B13," ",C13)</f>
        <v>61 Upravy povrchů vnitřní</v>
      </c>
      <c r="D15" s="206"/>
      <c r="E15" s="207"/>
      <c r="F15" s="208"/>
      <c r="G15" s="209">
        <f>SUM(G13:G14)</f>
        <v>0</v>
      </c>
      <c r="O15" s="195">
        <v>4</v>
      </c>
      <c r="BA15" s="210">
        <f>SUM(BA13:BA14)</f>
        <v>0</v>
      </c>
      <c r="BB15" s="210">
        <f>SUM(BB13:BB14)</f>
        <v>0</v>
      </c>
      <c r="BC15" s="210">
        <f>SUM(BC13:BC14)</f>
        <v>0</v>
      </c>
      <c r="BD15" s="210">
        <f>SUM(BD13:BD14)</f>
        <v>0</v>
      </c>
      <c r="BE15" s="210">
        <f>SUM(BE13:BE14)</f>
        <v>0</v>
      </c>
    </row>
    <row r="16" spans="1:104">
      <c r="A16" s="188" t="s">
        <v>72</v>
      </c>
      <c r="B16" s="189" t="s">
        <v>96</v>
      </c>
      <c r="C16" s="190" t="s">
        <v>97</v>
      </c>
      <c r="D16" s="191"/>
      <c r="E16" s="192"/>
      <c r="F16" s="192"/>
      <c r="G16" s="193"/>
      <c r="H16" s="194"/>
      <c r="I16" s="194"/>
      <c r="O16" s="195">
        <v>1</v>
      </c>
    </row>
    <row r="17" spans="1:104">
      <c r="A17" s="196">
        <v>4</v>
      </c>
      <c r="B17" s="197" t="s">
        <v>98</v>
      </c>
      <c r="C17" s="198" t="s">
        <v>99</v>
      </c>
      <c r="D17" s="199" t="s">
        <v>75</v>
      </c>
      <c r="E17" s="200">
        <v>2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1</v>
      </c>
      <c r="AC17" s="167">
        <v>1</v>
      </c>
      <c r="AZ17" s="167">
        <v>1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1</v>
      </c>
      <c r="CZ17" s="167">
        <v>0</v>
      </c>
    </row>
    <row r="18" spans="1:104">
      <c r="A18" s="196">
        <v>5</v>
      </c>
      <c r="B18" s="197" t="s">
        <v>100</v>
      </c>
      <c r="C18" s="198" t="s">
        <v>101</v>
      </c>
      <c r="D18" s="199" t="s">
        <v>87</v>
      </c>
      <c r="E18" s="200">
        <v>125.2385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1</v>
      </c>
      <c r="AC18" s="167">
        <v>1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1</v>
      </c>
      <c r="CZ18" s="167">
        <v>4.1999999999999997E-3</v>
      </c>
    </row>
    <row r="19" spans="1:104" ht="20.399999999999999">
      <c r="A19" s="196">
        <v>6</v>
      </c>
      <c r="B19" s="197" t="s">
        <v>102</v>
      </c>
      <c r="C19" s="198" t="s">
        <v>103</v>
      </c>
      <c r="D19" s="199" t="s">
        <v>87</v>
      </c>
      <c r="E19" s="200">
        <v>108.98099999999999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1</v>
      </c>
      <c r="AC19" s="167">
        <v>1</v>
      </c>
      <c r="AZ19" s="167">
        <v>1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1</v>
      </c>
      <c r="CZ19" s="167">
        <v>9.6799999999999994E-3</v>
      </c>
    </row>
    <row r="20" spans="1:104" ht="20.399999999999999">
      <c r="A20" s="196">
        <v>7</v>
      </c>
      <c r="B20" s="197" t="s">
        <v>104</v>
      </c>
      <c r="C20" s="198" t="s">
        <v>105</v>
      </c>
      <c r="D20" s="199" t="s">
        <v>87</v>
      </c>
      <c r="E20" s="200">
        <v>10.56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1</v>
      </c>
      <c r="AC20" s="167">
        <v>1</v>
      </c>
      <c r="AZ20" s="167">
        <v>1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1</v>
      </c>
      <c r="CZ20" s="167">
        <v>1.0109999999999999E-2</v>
      </c>
    </row>
    <row r="21" spans="1:104">
      <c r="A21" s="196">
        <v>8</v>
      </c>
      <c r="B21" s="197" t="s">
        <v>106</v>
      </c>
      <c r="C21" s="198" t="s">
        <v>107</v>
      </c>
      <c r="D21" s="199" t="s">
        <v>87</v>
      </c>
      <c r="E21" s="200">
        <v>5.6974999999999998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0</v>
      </c>
      <c r="AC21" s="167">
        <v>0</v>
      </c>
      <c r="AZ21" s="167">
        <v>1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0</v>
      </c>
      <c r="CZ21" s="167">
        <v>4.8999999999999998E-4</v>
      </c>
    </row>
    <row r="22" spans="1:104">
      <c r="A22" s="196">
        <v>9</v>
      </c>
      <c r="B22" s="197" t="s">
        <v>108</v>
      </c>
      <c r="C22" s="198" t="s">
        <v>109</v>
      </c>
      <c r="D22" s="199" t="s">
        <v>87</v>
      </c>
      <c r="E22" s="200">
        <v>125.2385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1</v>
      </c>
      <c r="AC22" s="167">
        <v>1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1</v>
      </c>
      <c r="CZ22" s="167">
        <v>2.0000000000000002E-5</v>
      </c>
    </row>
    <row r="23" spans="1:104">
      <c r="A23" s="203"/>
      <c r="B23" s="204" t="s">
        <v>76</v>
      </c>
      <c r="C23" s="205" t="str">
        <f>CONCATENATE(B16," ",C16)</f>
        <v>62 Úpravy povrchů vnější</v>
      </c>
      <c r="D23" s="206"/>
      <c r="E23" s="207"/>
      <c r="F23" s="208"/>
      <c r="G23" s="209">
        <f>SUM(G16:G22)</f>
        <v>0</v>
      </c>
      <c r="O23" s="195">
        <v>4</v>
      </c>
      <c r="BA23" s="210">
        <f>SUM(BA16:BA22)</f>
        <v>0</v>
      </c>
      <c r="BB23" s="210">
        <f>SUM(BB16:BB22)</f>
        <v>0</v>
      </c>
      <c r="BC23" s="210">
        <f>SUM(BC16:BC22)</f>
        <v>0</v>
      </c>
      <c r="BD23" s="210">
        <f>SUM(BD16:BD22)</f>
        <v>0</v>
      </c>
      <c r="BE23" s="210">
        <f>SUM(BE16:BE22)</f>
        <v>0</v>
      </c>
    </row>
    <row r="24" spans="1:104">
      <c r="A24" s="188" t="s">
        <v>72</v>
      </c>
      <c r="B24" s="189" t="s">
        <v>110</v>
      </c>
      <c r="C24" s="190" t="s">
        <v>111</v>
      </c>
      <c r="D24" s="191"/>
      <c r="E24" s="192"/>
      <c r="F24" s="192"/>
      <c r="G24" s="193"/>
      <c r="H24" s="194"/>
      <c r="I24" s="194"/>
      <c r="O24" s="195">
        <v>1</v>
      </c>
    </row>
    <row r="25" spans="1:104">
      <c r="A25" s="196">
        <v>10</v>
      </c>
      <c r="B25" s="197" t="s">
        <v>112</v>
      </c>
      <c r="C25" s="198" t="s">
        <v>113</v>
      </c>
      <c r="D25" s="199" t="s">
        <v>114</v>
      </c>
      <c r="E25" s="200">
        <v>1</v>
      </c>
      <c r="F25" s="200">
        <v>0</v>
      </c>
      <c r="G25" s="201">
        <f>E25*F25</f>
        <v>0</v>
      </c>
      <c r="O25" s="195">
        <v>2</v>
      </c>
      <c r="AA25" s="167">
        <v>1</v>
      </c>
      <c r="AB25" s="167">
        <v>1</v>
      </c>
      <c r="AC25" s="167">
        <v>1</v>
      </c>
      <c r="AZ25" s="167">
        <v>1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202">
        <v>1</v>
      </c>
      <c r="CB25" s="202">
        <v>1</v>
      </c>
      <c r="CZ25" s="167">
        <v>6.2719999999999998E-2</v>
      </c>
    </row>
    <row r="26" spans="1:104">
      <c r="A26" s="203"/>
      <c r="B26" s="204" t="s">
        <v>76</v>
      </c>
      <c r="C26" s="205" t="str">
        <f>CONCATENATE(B24," ",C24)</f>
        <v>64 Výplně otvorů</v>
      </c>
      <c r="D26" s="206"/>
      <c r="E26" s="207"/>
      <c r="F26" s="208"/>
      <c r="G26" s="209">
        <f>SUM(G24:G25)</f>
        <v>0</v>
      </c>
      <c r="O26" s="195">
        <v>4</v>
      </c>
      <c r="BA26" s="210">
        <f>SUM(BA24:BA25)</f>
        <v>0</v>
      </c>
      <c r="BB26" s="210">
        <f>SUM(BB24:BB25)</f>
        <v>0</v>
      </c>
      <c r="BC26" s="210">
        <f>SUM(BC24:BC25)</f>
        <v>0</v>
      </c>
      <c r="BD26" s="210">
        <f>SUM(BD24:BD25)</f>
        <v>0</v>
      </c>
      <c r="BE26" s="210">
        <f>SUM(BE24:BE25)</f>
        <v>0</v>
      </c>
    </row>
    <row r="27" spans="1:104">
      <c r="A27" s="188" t="s">
        <v>72</v>
      </c>
      <c r="B27" s="189" t="s">
        <v>115</v>
      </c>
      <c r="C27" s="190" t="s">
        <v>116</v>
      </c>
      <c r="D27" s="191"/>
      <c r="E27" s="192"/>
      <c r="F27" s="192"/>
      <c r="G27" s="193"/>
      <c r="H27" s="194"/>
      <c r="I27" s="194"/>
      <c r="O27" s="195">
        <v>1</v>
      </c>
    </row>
    <row r="28" spans="1:104">
      <c r="A28" s="196">
        <v>11</v>
      </c>
      <c r="B28" s="197" t="s">
        <v>117</v>
      </c>
      <c r="C28" s="198" t="s">
        <v>118</v>
      </c>
      <c r="D28" s="199" t="s">
        <v>75</v>
      </c>
      <c r="E28" s="200">
        <v>1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7</v>
      </c>
      <c r="AC28" s="167">
        <v>7</v>
      </c>
      <c r="AZ28" s="167">
        <v>1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7</v>
      </c>
      <c r="CZ28" s="167">
        <v>0</v>
      </c>
    </row>
    <row r="29" spans="1:104">
      <c r="A29" s="203"/>
      <c r="B29" s="204" t="s">
        <v>76</v>
      </c>
      <c r="C29" s="205" t="str">
        <f>CONCATENATE(B27," ",C27)</f>
        <v>96 Bourání konstrukcí</v>
      </c>
      <c r="D29" s="206"/>
      <c r="E29" s="207"/>
      <c r="F29" s="208"/>
      <c r="G29" s="209">
        <f>SUM(G27:G28)</f>
        <v>0</v>
      </c>
      <c r="O29" s="195">
        <v>4</v>
      </c>
      <c r="BA29" s="210">
        <f>SUM(BA27:BA28)</f>
        <v>0</v>
      </c>
      <c r="BB29" s="210">
        <f>SUM(BB27:BB28)</f>
        <v>0</v>
      </c>
      <c r="BC29" s="210">
        <f>SUM(BC27:BC28)</f>
        <v>0</v>
      </c>
      <c r="BD29" s="210">
        <f>SUM(BD27:BD28)</f>
        <v>0</v>
      </c>
      <c r="BE29" s="210">
        <f>SUM(BE27:BE28)</f>
        <v>0</v>
      </c>
    </row>
    <row r="30" spans="1:104">
      <c r="A30" s="188" t="s">
        <v>72</v>
      </c>
      <c r="B30" s="189" t="s">
        <v>119</v>
      </c>
      <c r="C30" s="190" t="s">
        <v>120</v>
      </c>
      <c r="D30" s="191"/>
      <c r="E30" s="192"/>
      <c r="F30" s="192"/>
      <c r="G30" s="193"/>
      <c r="H30" s="194"/>
      <c r="I30" s="194"/>
      <c r="O30" s="195">
        <v>1</v>
      </c>
    </row>
    <row r="31" spans="1:104" ht="20.399999999999999">
      <c r="A31" s="196">
        <v>12</v>
      </c>
      <c r="B31" s="197" t="s">
        <v>121</v>
      </c>
      <c r="C31" s="198" t="s">
        <v>122</v>
      </c>
      <c r="D31" s="199" t="s">
        <v>87</v>
      </c>
      <c r="E31" s="200">
        <v>5.55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7</v>
      </c>
      <c r="AC31" s="167">
        <v>7</v>
      </c>
      <c r="AZ31" s="167">
        <v>2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7</v>
      </c>
      <c r="CZ31" s="167">
        <v>2.7999999999999998E-4</v>
      </c>
    </row>
    <row r="32" spans="1:104">
      <c r="A32" s="203"/>
      <c r="B32" s="204" t="s">
        <v>76</v>
      </c>
      <c r="C32" s="205" t="str">
        <f>CONCATENATE(B30," ",C30)</f>
        <v>783 Nátěry</v>
      </c>
      <c r="D32" s="206"/>
      <c r="E32" s="207"/>
      <c r="F32" s="208"/>
      <c r="G32" s="209">
        <f>SUM(G30:G31)</f>
        <v>0</v>
      </c>
      <c r="O32" s="195">
        <v>4</v>
      </c>
      <c r="BA32" s="210">
        <f>SUM(BA30:BA31)</f>
        <v>0</v>
      </c>
      <c r="BB32" s="210">
        <f>SUM(BB30:BB31)</f>
        <v>0</v>
      </c>
      <c r="BC32" s="210">
        <f>SUM(BC30:BC31)</f>
        <v>0</v>
      </c>
      <c r="BD32" s="210">
        <f>SUM(BD30:BD31)</f>
        <v>0</v>
      </c>
      <c r="BE32" s="210">
        <f>SUM(BE30:BE31)</f>
        <v>0</v>
      </c>
    </row>
    <row r="33" spans="1:104">
      <c r="A33" s="188" t="s">
        <v>72</v>
      </c>
      <c r="B33" s="189" t="s">
        <v>123</v>
      </c>
      <c r="C33" s="190" t="s">
        <v>124</v>
      </c>
      <c r="D33" s="191"/>
      <c r="E33" s="192"/>
      <c r="F33" s="192"/>
      <c r="G33" s="193"/>
      <c r="H33" s="194"/>
      <c r="I33" s="194"/>
      <c r="O33" s="195">
        <v>1</v>
      </c>
    </row>
    <row r="34" spans="1:104">
      <c r="A34" s="196">
        <v>13</v>
      </c>
      <c r="B34" s="197" t="s">
        <v>125</v>
      </c>
      <c r="C34" s="198" t="s">
        <v>126</v>
      </c>
      <c r="D34" s="199" t="s">
        <v>87</v>
      </c>
      <c r="E34" s="200">
        <v>1.5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7</v>
      </c>
      <c r="AC34" s="167">
        <v>7</v>
      </c>
      <c r="AZ34" s="167">
        <v>2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202">
        <v>1</v>
      </c>
      <c r="CB34" s="202">
        <v>7</v>
      </c>
      <c r="CZ34" s="167">
        <v>6.9999999999999994E-5</v>
      </c>
    </row>
    <row r="35" spans="1:104">
      <c r="A35" s="196">
        <v>14</v>
      </c>
      <c r="B35" s="197" t="s">
        <v>127</v>
      </c>
      <c r="C35" s="198" t="s">
        <v>128</v>
      </c>
      <c r="D35" s="199" t="s">
        <v>87</v>
      </c>
      <c r="E35" s="200">
        <v>1.5</v>
      </c>
      <c r="F35" s="200">
        <v>0</v>
      </c>
      <c r="G35" s="201">
        <f>E35*F35</f>
        <v>0</v>
      </c>
      <c r="O35" s="195">
        <v>2</v>
      </c>
      <c r="AA35" s="167">
        <v>1</v>
      </c>
      <c r="AB35" s="167">
        <v>7</v>
      </c>
      <c r="AC35" s="167">
        <v>7</v>
      </c>
      <c r="AZ35" s="167">
        <v>2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1</v>
      </c>
      <c r="CB35" s="202">
        <v>7</v>
      </c>
      <c r="CZ35" s="167">
        <v>2.4000000000000001E-4</v>
      </c>
    </row>
    <row r="36" spans="1:104">
      <c r="A36" s="203"/>
      <c r="B36" s="204" t="s">
        <v>76</v>
      </c>
      <c r="C36" s="205" t="str">
        <f>CONCATENATE(B33," ",C33)</f>
        <v>784 Malby</v>
      </c>
      <c r="D36" s="206"/>
      <c r="E36" s="207"/>
      <c r="F36" s="208"/>
      <c r="G36" s="209">
        <f>SUM(G33:G35)</f>
        <v>0</v>
      </c>
      <c r="O36" s="195">
        <v>4</v>
      </c>
      <c r="BA36" s="210">
        <f>SUM(BA33:BA35)</f>
        <v>0</v>
      </c>
      <c r="BB36" s="210">
        <f>SUM(BB33:BB35)</f>
        <v>0</v>
      </c>
      <c r="BC36" s="210">
        <f>SUM(BC33:BC35)</f>
        <v>0</v>
      </c>
      <c r="BD36" s="210">
        <f>SUM(BD33:BD35)</f>
        <v>0</v>
      </c>
      <c r="BE36" s="210">
        <f>SUM(BE33:BE35)</f>
        <v>0</v>
      </c>
    </row>
    <row r="37" spans="1:104">
      <c r="E37" s="167"/>
    </row>
    <row r="38" spans="1:104">
      <c r="E38" s="167"/>
    </row>
    <row r="39" spans="1:104">
      <c r="E39" s="167"/>
    </row>
    <row r="40" spans="1:104">
      <c r="E40" s="167"/>
    </row>
    <row r="41" spans="1:104">
      <c r="E41" s="167"/>
    </row>
    <row r="42" spans="1:104">
      <c r="E42" s="167"/>
    </row>
    <row r="43" spans="1:104">
      <c r="E43" s="167"/>
    </row>
    <row r="44" spans="1:104">
      <c r="E44" s="167"/>
    </row>
    <row r="45" spans="1:104">
      <c r="E45" s="167"/>
    </row>
    <row r="46" spans="1:104">
      <c r="E46" s="167"/>
    </row>
    <row r="47" spans="1:104">
      <c r="E47" s="167"/>
    </row>
    <row r="48" spans="1:104">
      <c r="E48" s="167"/>
    </row>
    <row r="49" spans="1:7">
      <c r="E49" s="167"/>
    </row>
    <row r="50" spans="1:7">
      <c r="E50" s="167"/>
    </row>
    <row r="51" spans="1:7">
      <c r="E51" s="167"/>
    </row>
    <row r="52" spans="1:7">
      <c r="E52" s="167"/>
    </row>
    <row r="53" spans="1:7">
      <c r="E53" s="167"/>
    </row>
    <row r="54" spans="1:7">
      <c r="E54" s="167"/>
    </row>
    <row r="55" spans="1:7">
      <c r="E55" s="167"/>
    </row>
    <row r="56" spans="1:7">
      <c r="E56" s="167"/>
    </row>
    <row r="57" spans="1:7">
      <c r="E57" s="167"/>
    </row>
    <row r="58" spans="1:7">
      <c r="E58" s="167"/>
    </row>
    <row r="59" spans="1:7">
      <c r="E59" s="167"/>
    </row>
    <row r="60" spans="1:7">
      <c r="A60" s="211"/>
      <c r="B60" s="211"/>
      <c r="C60" s="211"/>
      <c r="D60" s="211"/>
      <c r="E60" s="211"/>
      <c r="F60" s="211"/>
      <c r="G60" s="211"/>
    </row>
    <row r="61" spans="1:7">
      <c r="A61" s="211"/>
      <c r="B61" s="211"/>
      <c r="C61" s="211"/>
      <c r="D61" s="211"/>
      <c r="E61" s="211"/>
      <c r="F61" s="211"/>
      <c r="G61" s="211"/>
    </row>
    <row r="62" spans="1:7">
      <c r="A62" s="211"/>
      <c r="B62" s="211"/>
      <c r="C62" s="211"/>
      <c r="D62" s="211"/>
      <c r="E62" s="211"/>
      <c r="F62" s="211"/>
      <c r="G62" s="211"/>
    </row>
    <row r="63" spans="1:7">
      <c r="A63" s="211"/>
      <c r="B63" s="211"/>
      <c r="C63" s="211"/>
      <c r="D63" s="211"/>
      <c r="E63" s="211"/>
      <c r="F63" s="211"/>
      <c r="G63" s="211"/>
    </row>
    <row r="64" spans="1:7">
      <c r="E64" s="167"/>
    </row>
    <row r="65" spans="5:5">
      <c r="E65" s="167"/>
    </row>
    <row r="66" spans="5:5">
      <c r="E66" s="167"/>
    </row>
    <row r="67" spans="5:5">
      <c r="E67" s="167"/>
    </row>
    <row r="68" spans="5:5">
      <c r="E68" s="167"/>
    </row>
    <row r="69" spans="5:5">
      <c r="E69" s="167"/>
    </row>
    <row r="70" spans="5:5">
      <c r="E70" s="167"/>
    </row>
    <row r="71" spans="5:5">
      <c r="E71" s="167"/>
    </row>
    <row r="72" spans="5:5">
      <c r="E72" s="167"/>
    </row>
    <row r="73" spans="5:5">
      <c r="E73" s="167"/>
    </row>
    <row r="74" spans="5:5">
      <c r="E74" s="167"/>
    </row>
    <row r="75" spans="5:5">
      <c r="E75" s="167"/>
    </row>
    <row r="76" spans="5:5">
      <c r="E76" s="167"/>
    </row>
    <row r="77" spans="5:5">
      <c r="E77" s="167"/>
    </row>
    <row r="78" spans="5:5">
      <c r="E78" s="167"/>
    </row>
    <row r="79" spans="5:5">
      <c r="E79" s="167"/>
    </row>
    <row r="80" spans="5:5">
      <c r="E80" s="167"/>
    </row>
    <row r="81" spans="1:7">
      <c r="E81" s="167"/>
    </row>
    <row r="82" spans="1:7">
      <c r="E82" s="167"/>
    </row>
    <row r="83" spans="1:7">
      <c r="E83" s="167"/>
    </row>
    <row r="84" spans="1:7">
      <c r="E84" s="167"/>
    </row>
    <row r="85" spans="1:7">
      <c r="E85" s="167"/>
    </row>
    <row r="86" spans="1:7">
      <c r="E86" s="167"/>
    </row>
    <row r="87" spans="1:7">
      <c r="E87" s="167"/>
    </row>
    <row r="88" spans="1:7">
      <c r="E88" s="167"/>
    </row>
    <row r="89" spans="1:7">
      <c r="E89" s="167"/>
    </row>
    <row r="90" spans="1:7">
      <c r="E90" s="167"/>
    </row>
    <row r="91" spans="1:7">
      <c r="E91" s="167"/>
    </row>
    <row r="92" spans="1:7">
      <c r="E92" s="167"/>
    </row>
    <row r="93" spans="1:7">
      <c r="E93" s="167"/>
    </row>
    <row r="94" spans="1:7">
      <c r="E94" s="167"/>
    </row>
    <row r="95" spans="1:7">
      <c r="A95" s="212"/>
      <c r="B95" s="212"/>
    </row>
    <row r="96" spans="1:7">
      <c r="A96" s="211"/>
      <c r="B96" s="211"/>
      <c r="C96" s="214"/>
      <c r="D96" s="214"/>
      <c r="E96" s="215"/>
      <c r="F96" s="214"/>
      <c r="G96" s="216"/>
    </row>
    <row r="97" spans="1:7">
      <c r="A97" s="217"/>
      <c r="B97" s="217"/>
      <c r="C97" s="211"/>
      <c r="D97" s="211"/>
      <c r="E97" s="218"/>
      <c r="F97" s="211"/>
      <c r="G97" s="211"/>
    </row>
    <row r="98" spans="1:7">
      <c r="A98" s="211"/>
      <c r="B98" s="211"/>
      <c r="C98" s="211"/>
      <c r="D98" s="211"/>
      <c r="E98" s="218"/>
      <c r="F98" s="211"/>
      <c r="G98" s="211"/>
    </row>
    <row r="99" spans="1:7">
      <c r="A99" s="211"/>
      <c r="B99" s="211"/>
      <c r="C99" s="211"/>
      <c r="D99" s="211"/>
      <c r="E99" s="218"/>
      <c r="F99" s="211"/>
      <c r="G99" s="211"/>
    </row>
    <row r="100" spans="1:7">
      <c r="A100" s="211"/>
      <c r="B100" s="211"/>
      <c r="C100" s="211"/>
      <c r="D100" s="211"/>
      <c r="E100" s="218"/>
      <c r="F100" s="211"/>
      <c r="G100" s="211"/>
    </row>
    <row r="101" spans="1:7">
      <c r="A101" s="211"/>
      <c r="B101" s="211"/>
      <c r="C101" s="211"/>
      <c r="D101" s="211"/>
      <c r="E101" s="218"/>
      <c r="F101" s="211"/>
      <c r="G101" s="211"/>
    </row>
    <row r="102" spans="1:7">
      <c r="A102" s="211"/>
      <c r="B102" s="211"/>
      <c r="C102" s="211"/>
      <c r="D102" s="211"/>
      <c r="E102" s="218"/>
      <c r="F102" s="211"/>
      <c r="G102" s="211"/>
    </row>
    <row r="103" spans="1:7">
      <c r="A103" s="211"/>
      <c r="B103" s="211"/>
      <c r="C103" s="211"/>
      <c r="D103" s="211"/>
      <c r="E103" s="218"/>
      <c r="F103" s="211"/>
      <c r="G103" s="211"/>
    </row>
    <row r="104" spans="1:7">
      <c r="A104" s="211"/>
      <c r="B104" s="211"/>
      <c r="C104" s="211"/>
      <c r="D104" s="211"/>
      <c r="E104" s="218"/>
      <c r="F104" s="211"/>
      <c r="G104" s="211"/>
    </row>
    <row r="105" spans="1:7">
      <c r="A105" s="211"/>
      <c r="B105" s="211"/>
      <c r="C105" s="211"/>
      <c r="D105" s="211"/>
      <c r="E105" s="218"/>
      <c r="F105" s="211"/>
      <c r="G105" s="211"/>
    </row>
    <row r="106" spans="1:7">
      <c r="A106" s="211"/>
      <c r="B106" s="211"/>
      <c r="C106" s="211"/>
      <c r="D106" s="211"/>
      <c r="E106" s="218"/>
      <c r="F106" s="211"/>
      <c r="G106" s="211"/>
    </row>
    <row r="107" spans="1:7">
      <c r="A107" s="211"/>
      <c r="B107" s="211"/>
      <c r="C107" s="211"/>
      <c r="D107" s="211"/>
      <c r="E107" s="218"/>
      <c r="F107" s="211"/>
      <c r="G107" s="211"/>
    </row>
    <row r="108" spans="1:7">
      <c r="A108" s="211"/>
      <c r="B108" s="211"/>
      <c r="C108" s="211"/>
      <c r="D108" s="211"/>
      <c r="E108" s="218"/>
      <c r="F108" s="211"/>
      <c r="G108" s="211"/>
    </row>
    <row r="109" spans="1:7">
      <c r="A109" s="211"/>
      <c r="B109" s="211"/>
      <c r="C109" s="211"/>
      <c r="D109" s="211"/>
      <c r="E109" s="218"/>
      <c r="F109" s="211"/>
      <c r="G109" s="211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EPI</dc:creator>
  <cp:lastModifiedBy>EPI</cp:lastModifiedBy>
  <dcterms:created xsi:type="dcterms:W3CDTF">2020-02-06T11:22:10Z</dcterms:created>
  <dcterms:modified xsi:type="dcterms:W3CDTF">2020-02-06T11:22:26Z</dcterms:modified>
</cp:coreProperties>
</file>